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2 кв 2021" sheetId="1" r:id="rId1"/>
  </sheets>
  <definedNames>
    <definedName name="_xlnm.Print_Titles" localSheetId="0">'2 кв 2021'!$A:$A</definedName>
  </definedNames>
  <calcPr fullCalcOnLoad="1"/>
</workbook>
</file>

<file path=xl/sharedStrings.xml><?xml version="1.0" encoding="utf-8"?>
<sst xmlns="http://schemas.openxmlformats.org/spreadsheetml/2006/main" count="78" uniqueCount="45">
  <si>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</si>
  <si>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</si>
  <si>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</si>
  <si>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</si>
  <si>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</si>
  <si>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</si>
  <si>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</si>
  <si>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</si>
  <si>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</si>
  <si>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</si>
  <si>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</si>
  <si>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</si>
  <si>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</si>
  <si>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</si>
  <si>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</si>
  <si>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</si>
  <si>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</si>
  <si>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</si>
  <si>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</si>
  <si>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</si>
  <si>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</si>
  <si>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</si>
  <si>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</si>
  <si>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</si>
  <si>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</si>
  <si>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</si>
  <si>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</si>
  <si>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</si>
  <si>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</si>
  <si>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</si>
  <si>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</si>
  <si>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</si>
  <si>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</si>
  <si>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</si>
  <si>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</si>
  <si>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</si>
  <si>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Средства на обеспечение расходных обязательств муниципальных образований Калужской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</si>
  <si>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</si>
  <si>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</si>
  <si>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</si>
  <si>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</si>
  <si>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</si>
  <si>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Государственная поддержка отрасли культуры (государственная поддержка лучших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</si>
  <si>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</si>
  <si>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Иные межбюджетные трансферты, предоставляеемые бюджетам муниципальных образований области в 2 квартале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</si>
</sst>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" fontId="32" fillId="0" borderId="1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3">
      <alignment/>
      <protection/>
    </xf>
    <xf numFmtId="0" fontId="33" fillId="0" borderId="4">
      <alignment horizontal="center" vertical="center" wrapText="1"/>
      <protection/>
    </xf>
    <xf numFmtId="0" fontId="33" fillId="0" borderId="5">
      <alignment/>
      <protection/>
    </xf>
    <xf numFmtId="0" fontId="33" fillId="0" borderId="4">
      <alignment horizontal="center" vertical="center" shrinkToFit="1"/>
      <protection/>
    </xf>
    <xf numFmtId="0" fontId="33" fillId="20" borderId="6">
      <alignment/>
      <protection/>
    </xf>
    <xf numFmtId="0" fontId="35" fillId="0" borderId="4">
      <alignment horizontal="left"/>
      <protection/>
    </xf>
    <xf numFmtId="4" fontId="35" fillId="21" borderId="4">
      <alignment horizontal="right" vertical="top" shrinkToFit="1"/>
      <protection/>
    </xf>
    <xf numFmtId="0" fontId="33" fillId="20" borderId="7">
      <alignment/>
      <protection/>
    </xf>
    <xf numFmtId="0" fontId="33" fillId="0" borderId="6">
      <alignment/>
      <protection/>
    </xf>
    <xf numFmtId="0" fontId="33" fillId="0" borderId="0">
      <alignment horizontal="left" wrapText="1"/>
      <protection/>
    </xf>
    <xf numFmtId="49" fontId="33" fillId="0" borderId="4">
      <alignment horizontal="left" vertical="top" wrapText="1"/>
      <protection/>
    </xf>
    <xf numFmtId="4" fontId="33" fillId="22" borderId="4">
      <alignment horizontal="right" vertical="top" shrinkToFit="1"/>
      <protection/>
    </xf>
    <xf numFmtId="0" fontId="33" fillId="20" borderId="7">
      <alignment horizontal="center"/>
      <protection/>
    </xf>
    <xf numFmtId="0" fontId="33" fillId="20" borderId="0">
      <alignment horizontal="center"/>
      <protection/>
    </xf>
    <xf numFmtId="4" fontId="33" fillId="0" borderId="4">
      <alignment horizontal="right" vertical="top" shrinkToFit="1"/>
      <protection/>
    </xf>
    <xf numFmtId="49" fontId="35" fillId="0" borderId="4">
      <alignment horizontal="left" vertical="top" wrapText="1"/>
      <protection/>
    </xf>
    <xf numFmtId="4" fontId="33" fillId="0" borderId="5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0">
      <alignment horizontal="left"/>
      <protection/>
    </xf>
    <xf numFmtId="0" fontId="33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8" applyNumberFormat="0" applyAlignment="0" applyProtection="0"/>
    <xf numFmtId="0" fontId="37" fillId="30" borderId="9" applyNumberFormat="0" applyAlignment="0" applyProtection="0"/>
    <xf numFmtId="0" fontId="38" fillId="30" borderId="8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31" borderId="1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34" borderId="15" applyNumberFormat="0" applyFont="0" applyAlignment="0" applyProtection="0"/>
    <xf numFmtId="9" fontId="5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36" borderId="17" xfId="0" applyNumberFormat="1" applyFont="1" applyFill="1" applyBorder="1" applyAlignment="1">
      <alignment horizontal="center" vertical="center" wrapText="1"/>
    </xf>
    <xf numFmtId="49" fontId="51" fillId="36" borderId="17" xfId="0" applyNumberFormat="1" applyFont="1" applyFill="1" applyBorder="1" applyAlignment="1">
      <alignment horizontal="left" wrapText="1"/>
    </xf>
    <xf numFmtId="4" fontId="51" fillId="36" borderId="17" xfId="0" applyNumberFormat="1" applyFont="1" applyFill="1" applyBorder="1" applyAlignment="1">
      <alignment horizontal="right"/>
    </xf>
    <xf numFmtId="4" fontId="51" fillId="0" borderId="17" xfId="0" applyNumberFormat="1" applyFont="1" applyFill="1" applyBorder="1" applyAlignment="1">
      <alignment horizontal="right" vertical="center"/>
    </xf>
    <xf numFmtId="49" fontId="7" fillId="36" borderId="17" xfId="0" applyNumberFormat="1" applyFont="1" applyFill="1" applyBorder="1" applyAlignment="1">
      <alignment horizontal="left" wrapText="1"/>
    </xf>
    <xf numFmtId="4" fontId="52" fillId="36" borderId="4" xfId="58" applyNumberFormat="1" applyFont="1" applyFill="1" applyAlignment="1" applyProtection="1">
      <alignment horizontal="right" shrinkToFit="1"/>
      <protection locked="0"/>
    </xf>
    <xf numFmtId="49" fontId="6" fillId="36" borderId="17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right" vertical="center"/>
    </xf>
    <xf numFmtId="4" fontId="53" fillId="0" borderId="17" xfId="0" applyNumberFormat="1" applyFont="1" applyFill="1" applyBorder="1" applyAlignment="1">
      <alignment horizontal="right" vertical="center"/>
    </xf>
    <xf numFmtId="4" fontId="32" fillId="0" borderId="1" xfId="35" applyNumberFormat="1" applyProtection="1">
      <alignment horizontal="right" vertical="top" shrinkToFit="1"/>
      <protection/>
    </xf>
    <xf numFmtId="4" fontId="32" fillId="0" borderId="2" xfId="36" applyNumberFormat="1" applyProtection="1">
      <alignment horizontal="right" vertical="top" shrinkToFit="1"/>
      <protection/>
    </xf>
    <xf numFmtId="4" fontId="51" fillId="0" borderId="0" xfId="0" applyNumberFormat="1" applyFont="1" applyFill="1" applyBorder="1" applyAlignment="1">
      <alignment horizontal="right" vertical="center"/>
    </xf>
    <xf numFmtId="49" fontId="10" fillId="36" borderId="18" xfId="0" applyNumberFormat="1" applyFont="1" applyFill="1" applyBorder="1" applyAlignment="1">
      <alignment horizontal="center" vertical="center" wrapText="1"/>
    </xf>
    <xf numFmtId="49" fontId="10" fillId="36" borderId="19" xfId="0" applyNumberFormat="1" applyFont="1" applyFill="1" applyBorder="1" applyAlignment="1">
      <alignment horizontal="center" vertical="center" wrapText="1"/>
    </xf>
    <xf numFmtId="49" fontId="10" fillId="36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9" fontId="9" fillId="36" borderId="19" xfId="0" applyNumberFormat="1" applyFont="1" applyFill="1" applyBorder="1" applyAlignment="1">
      <alignment horizontal="center" vertical="center" wrapText="1"/>
    </xf>
    <xf numFmtId="49" fontId="9" fillId="36" borderId="2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68" xfId="35"/>
    <cellStyle name="ex69" xfId="36"/>
    <cellStyle name="style0" xfId="37"/>
    <cellStyle name="td" xfId="38"/>
    <cellStyle name="tr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44" xfId="63"/>
    <cellStyle name="xl45" xfId="64"/>
    <cellStyle name="xl46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tabSelected="1" zoomScale="70" zoomScaleNormal="70" zoomScalePageLayoutView="0" workbookViewId="0" topLeftCell="A1">
      <pane xSplit="1" ySplit="3" topLeftCell="R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31" sqref="AJ31"/>
    </sheetView>
  </sheetViews>
  <sheetFormatPr defaultColWidth="9.140625" defaultRowHeight="12.75"/>
  <cols>
    <col min="1" max="1" width="19.7109375" style="0" customWidth="1"/>
    <col min="2" max="2" width="16.00390625" style="0" hidden="1" customWidth="1"/>
    <col min="3" max="3" width="18.00390625" style="0" hidden="1" customWidth="1"/>
    <col min="4" max="4" width="29.7109375" style="0" hidden="1" customWidth="1"/>
    <col min="5" max="5" width="11.8515625" style="0" hidden="1" customWidth="1"/>
    <col min="6" max="6" width="8.421875" style="0" hidden="1" customWidth="1"/>
    <col min="7" max="7" width="34.421875" style="0" hidden="1" customWidth="1"/>
    <col min="8" max="9" width="16.00390625" style="0" customWidth="1"/>
    <col min="10" max="16" width="15.140625" style="0" customWidth="1"/>
    <col min="17" max="17" width="16.00390625" style="0" bestFit="1" customWidth="1"/>
    <col min="18" max="18" width="14.28125" style="0" bestFit="1" customWidth="1"/>
    <col min="19" max="19" width="14.00390625" style="0" customWidth="1"/>
    <col min="20" max="20" width="15.57421875" style="0" customWidth="1"/>
    <col min="21" max="21" width="15.421875" style="0" bestFit="1" customWidth="1"/>
    <col min="22" max="34" width="13.7109375" style="0" customWidth="1"/>
    <col min="35" max="35" width="17.28125" style="0" customWidth="1"/>
    <col min="36" max="36" width="20.00390625" style="0" customWidth="1"/>
    <col min="37" max="37" width="13.421875" style="0" customWidth="1"/>
    <col min="38" max="38" width="16.00390625" style="0" customWidth="1"/>
    <col min="39" max="39" width="16.28125" style="0" customWidth="1"/>
    <col min="40" max="40" width="15.00390625" style="0" customWidth="1"/>
  </cols>
  <sheetData>
    <row r="1" spans="1:37" ht="42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2" customFormat="1" ht="191.25" customHeight="1">
      <c r="A2" s="25" t="s">
        <v>24</v>
      </c>
      <c r="B2" s="26" t="s">
        <v>32</v>
      </c>
      <c r="C2" s="27"/>
      <c r="D2" s="28"/>
      <c r="E2" s="26" t="s">
        <v>33</v>
      </c>
      <c r="F2" s="27"/>
      <c r="G2" s="28"/>
      <c r="H2" s="18" t="s">
        <v>36</v>
      </c>
      <c r="I2" s="19"/>
      <c r="J2" s="20"/>
      <c r="K2" s="18" t="s">
        <v>37</v>
      </c>
      <c r="L2" s="19"/>
      <c r="M2" s="20"/>
      <c r="N2" s="18" t="s">
        <v>39</v>
      </c>
      <c r="O2" s="19"/>
      <c r="P2" s="20"/>
      <c r="Q2" s="18" t="s">
        <v>35</v>
      </c>
      <c r="R2" s="19"/>
      <c r="S2" s="20"/>
      <c r="T2" s="18" t="s">
        <v>41</v>
      </c>
      <c r="U2" s="19"/>
      <c r="V2" s="20"/>
      <c r="W2" s="18" t="s">
        <v>40</v>
      </c>
      <c r="X2" s="19"/>
      <c r="Y2" s="20"/>
      <c r="Z2" s="18" t="s">
        <v>42</v>
      </c>
      <c r="AA2" s="19"/>
      <c r="AB2" s="20"/>
      <c r="AC2" s="19" t="s">
        <v>43</v>
      </c>
      <c r="AD2" s="19"/>
      <c r="AE2" s="20"/>
      <c r="AF2" s="18" t="s">
        <v>38</v>
      </c>
      <c r="AG2" s="19"/>
      <c r="AH2" s="20"/>
      <c r="AI2" s="22" t="s">
        <v>28</v>
      </c>
      <c r="AJ2" s="23"/>
      <c r="AK2" s="24"/>
    </row>
    <row r="3" spans="1:37" s="2" customFormat="1" ht="42" customHeight="1">
      <c r="A3" s="25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  <c r="AF3" s="5" t="s">
        <v>0</v>
      </c>
      <c r="AG3" s="5" t="s">
        <v>1</v>
      </c>
      <c r="AH3" s="5" t="s">
        <v>25</v>
      </c>
      <c r="AI3" s="5" t="s">
        <v>0</v>
      </c>
      <c r="AJ3" s="5" t="s">
        <v>1</v>
      </c>
      <c r="AK3" s="5" t="s">
        <v>25</v>
      </c>
    </row>
    <row r="4" spans="1:37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9">
        <v>127300</v>
      </c>
      <c r="I4" s="9">
        <v>127300</v>
      </c>
      <c r="J4" s="9">
        <f aca="true" t="shared" si="0" ref="J4:J30">IF(H4=0,0,I4/H4*100)</f>
        <v>100</v>
      </c>
      <c r="K4" s="9"/>
      <c r="L4" s="9"/>
      <c r="M4" s="9">
        <f aca="true" t="shared" si="1" ref="M4:M30">IF(K4=0,0,L4/K4*100)</f>
        <v>0</v>
      </c>
      <c r="N4" s="9"/>
      <c r="O4" s="9"/>
      <c r="P4" s="9">
        <f aca="true" t="shared" si="2" ref="P4:P30">IF(N4=0,0,O4/N4*100)</f>
        <v>0</v>
      </c>
      <c r="Q4" s="9">
        <v>23951343.34</v>
      </c>
      <c r="R4" s="9">
        <v>0</v>
      </c>
      <c r="S4" s="9">
        <f aca="true" t="shared" si="3" ref="S4:S30">IF(Q4=0,0,R4/Q4*100)</f>
        <v>0</v>
      </c>
      <c r="T4" s="9">
        <v>9921240</v>
      </c>
      <c r="U4" s="9">
        <v>6254750.35</v>
      </c>
      <c r="V4" s="9">
        <f aca="true" t="shared" si="4" ref="V4:V30">IF(T4=0,0,U4/T4*100)</f>
        <v>63.044038346013195</v>
      </c>
      <c r="W4" s="9"/>
      <c r="X4" s="9"/>
      <c r="Y4" s="9">
        <f aca="true" t="shared" si="5" ref="Y4:Y27">IF(W4=0,0,X4/W4*100)</f>
        <v>0</v>
      </c>
      <c r="Z4" s="9"/>
      <c r="AA4" s="9"/>
      <c r="AB4" s="9">
        <f aca="true" t="shared" si="6" ref="AB4:AB27">IF(Z4=0,0,AA4/Z4*100)</f>
        <v>0</v>
      </c>
      <c r="AC4" s="9"/>
      <c r="AD4" s="9"/>
      <c r="AE4" s="9">
        <f aca="true" t="shared" si="7" ref="AE4:AE27">IF(AC4=0,0,AD4/AC4*100)</f>
        <v>0</v>
      </c>
      <c r="AF4" s="9"/>
      <c r="AG4" s="9"/>
      <c r="AH4" s="9">
        <f aca="true" t="shared" si="8" ref="AH4:AH30">IF(AF4=0,0,AG4/AF4*100)</f>
        <v>0</v>
      </c>
      <c r="AI4" s="9">
        <f aca="true" t="shared" si="9" ref="AI4:AI30">SUMIF($H$3:$AH$3,"Утверждено",H4:AH4)</f>
        <v>33999883.34</v>
      </c>
      <c r="AJ4" s="9">
        <f>SUMIF($H$3:$AH$3,"Исполнено",H4:AH4)</f>
        <v>6382050.35</v>
      </c>
      <c r="AK4" s="9">
        <f aca="true" t="shared" si="10" ref="AK4:AK31">AJ4/AI4*100</f>
        <v>18.770800729459207</v>
      </c>
    </row>
    <row r="5" spans="1:37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9">
        <v>129800</v>
      </c>
      <c r="I5" s="9">
        <v>129800</v>
      </c>
      <c r="J5" s="9">
        <f t="shared" si="0"/>
        <v>100</v>
      </c>
      <c r="K5" s="9"/>
      <c r="L5" s="9"/>
      <c r="M5" s="9">
        <f t="shared" si="1"/>
        <v>0</v>
      </c>
      <c r="N5" s="9"/>
      <c r="O5" s="9"/>
      <c r="P5" s="9">
        <f t="shared" si="2"/>
        <v>0</v>
      </c>
      <c r="Q5" s="9"/>
      <c r="R5" s="9"/>
      <c r="S5" s="9">
        <f t="shared" si="3"/>
        <v>0</v>
      </c>
      <c r="T5" s="9">
        <v>3437280</v>
      </c>
      <c r="U5" s="9">
        <v>2583965.85</v>
      </c>
      <c r="V5" s="9">
        <f t="shared" si="4"/>
        <v>75.17472681888005</v>
      </c>
      <c r="W5" s="9"/>
      <c r="X5" s="9"/>
      <c r="Y5" s="9">
        <f t="shared" si="5"/>
        <v>0</v>
      </c>
      <c r="Z5" s="9"/>
      <c r="AA5" s="9"/>
      <c r="AB5" s="9">
        <f t="shared" si="6"/>
        <v>0</v>
      </c>
      <c r="AC5" s="9"/>
      <c r="AD5" s="9"/>
      <c r="AE5" s="9">
        <f t="shared" si="7"/>
        <v>0</v>
      </c>
      <c r="AF5" s="9"/>
      <c r="AG5" s="9"/>
      <c r="AH5" s="9">
        <f t="shared" si="8"/>
        <v>0</v>
      </c>
      <c r="AI5" s="9">
        <f t="shared" si="9"/>
        <v>3567080</v>
      </c>
      <c r="AJ5" s="9">
        <f>SUMIF($H$3:$AH$3,"Исполнено",H5:AH5)</f>
        <v>2713765.85</v>
      </c>
      <c r="AK5" s="9">
        <f t="shared" si="10"/>
        <v>76.07807646590489</v>
      </c>
    </row>
    <row r="6" spans="1:37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9">
        <v>115300</v>
      </c>
      <c r="I6" s="9">
        <v>115300</v>
      </c>
      <c r="J6" s="9">
        <f t="shared" si="0"/>
        <v>100</v>
      </c>
      <c r="K6" s="9"/>
      <c r="L6" s="9"/>
      <c r="M6" s="9">
        <f t="shared" si="1"/>
        <v>0</v>
      </c>
      <c r="N6" s="9"/>
      <c r="O6" s="9"/>
      <c r="P6" s="9">
        <f t="shared" si="2"/>
        <v>0</v>
      </c>
      <c r="Q6" s="9"/>
      <c r="R6" s="9"/>
      <c r="S6" s="9">
        <f t="shared" si="3"/>
        <v>0</v>
      </c>
      <c r="T6" s="9">
        <v>22342320</v>
      </c>
      <c r="U6" s="9">
        <v>13833877.66</v>
      </c>
      <c r="V6" s="9">
        <f t="shared" si="4"/>
        <v>61.91782079927242</v>
      </c>
      <c r="W6" s="9"/>
      <c r="X6" s="9"/>
      <c r="Y6" s="9">
        <f t="shared" si="5"/>
        <v>0</v>
      </c>
      <c r="Z6" s="9"/>
      <c r="AA6" s="9"/>
      <c r="AB6" s="9">
        <f t="shared" si="6"/>
        <v>0</v>
      </c>
      <c r="AC6" s="9"/>
      <c r="AD6" s="9"/>
      <c r="AE6" s="9">
        <f t="shared" si="7"/>
        <v>0</v>
      </c>
      <c r="AF6" s="9"/>
      <c r="AG6" s="9"/>
      <c r="AH6" s="9">
        <f t="shared" si="8"/>
        <v>0</v>
      </c>
      <c r="AI6" s="9">
        <f t="shared" si="9"/>
        <v>22457620</v>
      </c>
      <c r="AJ6" s="9">
        <f>SUMIF($H$3:$AH$3,"Исполнено",H6:AH6)</f>
        <v>13949177.66</v>
      </c>
      <c r="AK6" s="9">
        <f t="shared" si="10"/>
        <v>62.11333908045466</v>
      </c>
    </row>
    <row r="7" spans="1:37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9">
        <v>10789593</v>
      </c>
      <c r="I7" s="9">
        <v>127300</v>
      </c>
      <c r="J7" s="9">
        <f t="shared" si="0"/>
        <v>1.1798406112260214</v>
      </c>
      <c r="K7" s="9"/>
      <c r="L7" s="9"/>
      <c r="M7" s="9">
        <f t="shared" si="1"/>
        <v>0</v>
      </c>
      <c r="N7" s="9"/>
      <c r="O7" s="9"/>
      <c r="P7" s="9">
        <f t="shared" si="2"/>
        <v>0</v>
      </c>
      <c r="Q7" s="9">
        <v>36167195</v>
      </c>
      <c r="R7" s="9">
        <v>0</v>
      </c>
      <c r="S7" s="9">
        <f t="shared" si="3"/>
        <v>0</v>
      </c>
      <c r="T7" s="9">
        <v>21873600</v>
      </c>
      <c r="U7" s="9">
        <v>12013049.75</v>
      </c>
      <c r="V7" s="9">
        <f t="shared" si="4"/>
        <v>54.92031375722332</v>
      </c>
      <c r="W7" s="9"/>
      <c r="X7" s="9"/>
      <c r="Y7" s="9">
        <f t="shared" si="5"/>
        <v>0</v>
      </c>
      <c r="Z7" s="9"/>
      <c r="AA7" s="9"/>
      <c r="AB7" s="9">
        <f t="shared" si="6"/>
        <v>0</v>
      </c>
      <c r="AC7" s="9"/>
      <c r="AD7" s="9"/>
      <c r="AE7" s="9">
        <f t="shared" si="7"/>
        <v>0</v>
      </c>
      <c r="AF7" s="9">
        <v>2000000</v>
      </c>
      <c r="AG7" s="9">
        <v>2000000</v>
      </c>
      <c r="AH7" s="9">
        <f t="shared" si="8"/>
        <v>100</v>
      </c>
      <c r="AI7" s="9">
        <f t="shared" si="9"/>
        <v>70830388</v>
      </c>
      <c r="AJ7" s="9">
        <f>SUMIF($H$3:$AH$3,"Исполнено",H7:AH7)</f>
        <v>14140349.75</v>
      </c>
      <c r="AK7" s="9">
        <f t="shared" si="10"/>
        <v>19.96367681905117</v>
      </c>
    </row>
    <row r="8" spans="1:37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9">
        <v>130200</v>
      </c>
      <c r="I8" s="9">
        <v>130200</v>
      </c>
      <c r="J8" s="9">
        <f t="shared" si="0"/>
        <v>100</v>
      </c>
      <c r="K8" s="9"/>
      <c r="L8" s="9"/>
      <c r="M8" s="9">
        <f t="shared" si="1"/>
        <v>0</v>
      </c>
      <c r="N8" s="9"/>
      <c r="O8" s="9"/>
      <c r="P8" s="9">
        <f t="shared" si="2"/>
        <v>0</v>
      </c>
      <c r="Q8" s="9"/>
      <c r="R8" s="9"/>
      <c r="S8" s="9">
        <f t="shared" si="3"/>
        <v>0</v>
      </c>
      <c r="T8" s="9">
        <v>8827560</v>
      </c>
      <c r="U8" s="9">
        <v>4291651.85</v>
      </c>
      <c r="V8" s="9">
        <f t="shared" si="4"/>
        <v>48.61651294355405</v>
      </c>
      <c r="W8" s="9"/>
      <c r="X8" s="9"/>
      <c r="Y8" s="9">
        <f t="shared" si="5"/>
        <v>0</v>
      </c>
      <c r="Z8" s="9"/>
      <c r="AA8" s="9"/>
      <c r="AB8" s="9">
        <f t="shared" si="6"/>
        <v>0</v>
      </c>
      <c r="AC8" s="9"/>
      <c r="AD8" s="9"/>
      <c r="AE8" s="9">
        <f t="shared" si="7"/>
        <v>0</v>
      </c>
      <c r="AF8" s="9"/>
      <c r="AG8" s="9"/>
      <c r="AH8" s="9">
        <f t="shared" si="8"/>
        <v>0</v>
      </c>
      <c r="AI8" s="9">
        <f t="shared" si="9"/>
        <v>8957760</v>
      </c>
      <c r="AJ8" s="9">
        <f aca="true" t="shared" si="11" ref="AJ8:AJ30">SUMIF($H$3:$AH$3,"Исполнено",H8:AH8)</f>
        <v>4421851.85</v>
      </c>
      <c r="AK8" s="9">
        <f t="shared" si="10"/>
        <v>49.36336595309541</v>
      </c>
    </row>
    <row r="9" spans="1:37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9">
        <v>129595</v>
      </c>
      <c r="I9" s="9">
        <v>129595</v>
      </c>
      <c r="J9" s="9">
        <f t="shared" si="0"/>
        <v>100</v>
      </c>
      <c r="K9" s="9"/>
      <c r="L9" s="9"/>
      <c r="M9" s="9">
        <f t="shared" si="1"/>
        <v>0</v>
      </c>
      <c r="N9" s="9"/>
      <c r="O9" s="9"/>
      <c r="P9" s="9">
        <f t="shared" si="2"/>
        <v>0</v>
      </c>
      <c r="Q9" s="9"/>
      <c r="R9" s="9"/>
      <c r="S9" s="9">
        <f t="shared" si="3"/>
        <v>0</v>
      </c>
      <c r="T9" s="9">
        <v>6171480</v>
      </c>
      <c r="U9" s="9">
        <v>3784472.75</v>
      </c>
      <c r="V9" s="9">
        <f t="shared" si="4"/>
        <v>61.32196409937325</v>
      </c>
      <c r="W9" s="9"/>
      <c r="X9" s="9"/>
      <c r="Y9" s="9">
        <f t="shared" si="5"/>
        <v>0</v>
      </c>
      <c r="Z9" s="9"/>
      <c r="AA9" s="9"/>
      <c r="AB9" s="9">
        <f t="shared" si="6"/>
        <v>0</v>
      </c>
      <c r="AC9" s="9"/>
      <c r="AD9" s="9"/>
      <c r="AE9" s="9">
        <f t="shared" si="7"/>
        <v>0</v>
      </c>
      <c r="AF9" s="9"/>
      <c r="AG9" s="9"/>
      <c r="AH9" s="9">
        <f t="shared" si="8"/>
        <v>0</v>
      </c>
      <c r="AI9" s="9">
        <f t="shared" si="9"/>
        <v>6301075</v>
      </c>
      <c r="AJ9" s="9">
        <f t="shared" si="11"/>
        <v>3914067.75</v>
      </c>
      <c r="AK9" s="9">
        <f t="shared" si="10"/>
        <v>62.1174601159326</v>
      </c>
    </row>
    <row r="10" spans="1:37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9">
        <v>252200</v>
      </c>
      <c r="I10" s="9">
        <v>127300</v>
      </c>
      <c r="J10" s="9">
        <f t="shared" si="0"/>
        <v>50.475812846946866</v>
      </c>
      <c r="K10" s="9">
        <v>50000000</v>
      </c>
      <c r="L10" s="9">
        <v>50000000</v>
      </c>
      <c r="M10" s="9">
        <f t="shared" si="1"/>
        <v>100</v>
      </c>
      <c r="N10" s="9"/>
      <c r="O10" s="9"/>
      <c r="P10" s="9">
        <f t="shared" si="2"/>
        <v>0</v>
      </c>
      <c r="Q10" s="9"/>
      <c r="R10" s="9"/>
      <c r="S10" s="9">
        <f t="shared" si="3"/>
        <v>0</v>
      </c>
      <c r="T10" s="9">
        <v>16248960</v>
      </c>
      <c r="U10" s="9">
        <v>9393099.62</v>
      </c>
      <c r="V10" s="9">
        <f t="shared" si="4"/>
        <v>57.80738964216786</v>
      </c>
      <c r="W10" s="9">
        <v>1000000</v>
      </c>
      <c r="X10" s="9">
        <v>1000000</v>
      </c>
      <c r="Y10" s="9">
        <f t="shared" si="5"/>
        <v>100</v>
      </c>
      <c r="Z10" s="9"/>
      <c r="AA10" s="9"/>
      <c r="AB10" s="9">
        <f t="shared" si="6"/>
        <v>0</v>
      </c>
      <c r="AC10" s="9"/>
      <c r="AD10" s="9"/>
      <c r="AE10" s="9">
        <f t="shared" si="7"/>
        <v>0</v>
      </c>
      <c r="AF10" s="9"/>
      <c r="AG10" s="9"/>
      <c r="AH10" s="9">
        <f t="shared" si="8"/>
        <v>0</v>
      </c>
      <c r="AI10" s="9">
        <f t="shared" si="9"/>
        <v>67501160</v>
      </c>
      <c r="AJ10" s="9">
        <f t="shared" si="11"/>
        <v>60520399.62</v>
      </c>
      <c r="AK10" s="9">
        <f t="shared" si="10"/>
        <v>89.65831049421965</v>
      </c>
    </row>
    <row r="11" spans="1:37" ht="15">
      <c r="A11" s="7" t="s">
        <v>9</v>
      </c>
      <c r="B11" s="8"/>
      <c r="C11" s="8"/>
      <c r="D11" s="9">
        <v>0</v>
      </c>
      <c r="E11" s="8"/>
      <c r="F11" s="8"/>
      <c r="G11" s="9">
        <v>0</v>
      </c>
      <c r="H11" s="9">
        <v>127300</v>
      </c>
      <c r="I11" s="9">
        <v>127300</v>
      </c>
      <c r="J11" s="9">
        <f t="shared" si="0"/>
        <v>100</v>
      </c>
      <c r="K11" s="9"/>
      <c r="L11" s="9"/>
      <c r="M11" s="9">
        <f t="shared" si="1"/>
        <v>0</v>
      </c>
      <c r="N11" s="9"/>
      <c r="O11" s="9"/>
      <c r="P11" s="9">
        <f t="shared" si="2"/>
        <v>0</v>
      </c>
      <c r="Q11" s="9"/>
      <c r="R11" s="9"/>
      <c r="S11" s="9">
        <f t="shared" si="3"/>
        <v>0</v>
      </c>
      <c r="T11" s="9">
        <v>3202920</v>
      </c>
      <c r="U11" s="9">
        <v>1771683.6</v>
      </c>
      <c r="V11" s="9">
        <f t="shared" si="4"/>
        <v>55.31463789292271</v>
      </c>
      <c r="W11" s="9"/>
      <c r="X11" s="9"/>
      <c r="Y11" s="9">
        <f t="shared" si="5"/>
        <v>0</v>
      </c>
      <c r="Z11" s="9"/>
      <c r="AA11" s="9"/>
      <c r="AB11" s="9">
        <f t="shared" si="6"/>
        <v>0</v>
      </c>
      <c r="AC11" s="9"/>
      <c r="AD11" s="9"/>
      <c r="AE11" s="9">
        <f t="shared" si="7"/>
        <v>0</v>
      </c>
      <c r="AF11" s="9"/>
      <c r="AG11" s="9"/>
      <c r="AH11" s="9">
        <f t="shared" si="8"/>
        <v>0</v>
      </c>
      <c r="AI11" s="9">
        <f t="shared" si="9"/>
        <v>3330220</v>
      </c>
      <c r="AJ11" s="9">
        <f t="shared" si="11"/>
        <v>1898983.6</v>
      </c>
      <c r="AK11" s="9">
        <f>AJ11/AI11*100</f>
        <v>57.02276726462516</v>
      </c>
    </row>
    <row r="12" spans="1:37" ht="27.75" customHeight="1">
      <c r="A12" s="10" t="s">
        <v>26</v>
      </c>
      <c r="B12" s="8"/>
      <c r="C12" s="8"/>
      <c r="D12" s="9">
        <v>0</v>
      </c>
      <c r="E12" s="8"/>
      <c r="F12" s="8"/>
      <c r="G12" s="9">
        <v>0</v>
      </c>
      <c r="H12" s="9">
        <v>127300</v>
      </c>
      <c r="I12" s="9">
        <v>127300</v>
      </c>
      <c r="J12" s="9">
        <f t="shared" si="0"/>
        <v>100</v>
      </c>
      <c r="K12" s="9"/>
      <c r="L12" s="9"/>
      <c r="M12" s="9">
        <f t="shared" si="1"/>
        <v>0</v>
      </c>
      <c r="N12" s="9"/>
      <c r="O12" s="9"/>
      <c r="P12" s="9">
        <f t="shared" si="2"/>
        <v>0</v>
      </c>
      <c r="Q12" s="9"/>
      <c r="R12" s="9"/>
      <c r="S12" s="9">
        <f t="shared" si="3"/>
        <v>0</v>
      </c>
      <c r="T12" s="9">
        <v>16639560</v>
      </c>
      <c r="U12" s="9">
        <v>9212715.05</v>
      </c>
      <c r="V12" s="9">
        <f t="shared" si="4"/>
        <v>55.366338112305854</v>
      </c>
      <c r="W12" s="9"/>
      <c r="X12" s="9"/>
      <c r="Y12" s="9">
        <f t="shared" si="5"/>
        <v>0</v>
      </c>
      <c r="Z12" s="9"/>
      <c r="AA12" s="9"/>
      <c r="AB12" s="9">
        <f t="shared" si="6"/>
        <v>0</v>
      </c>
      <c r="AC12" s="9"/>
      <c r="AD12" s="9"/>
      <c r="AE12" s="9">
        <f t="shared" si="7"/>
        <v>0</v>
      </c>
      <c r="AF12" s="9"/>
      <c r="AG12" s="9"/>
      <c r="AH12" s="9">
        <f t="shared" si="8"/>
        <v>0</v>
      </c>
      <c r="AI12" s="9">
        <f t="shared" si="9"/>
        <v>16766860</v>
      </c>
      <c r="AJ12" s="9">
        <f t="shared" si="11"/>
        <v>9340015.05</v>
      </c>
      <c r="AK12" s="9">
        <f>AJ12/AI12*100</f>
        <v>55.70521284247617</v>
      </c>
    </row>
    <row r="13" spans="1:37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9">
        <v>127300</v>
      </c>
      <c r="I13" s="9">
        <v>127300</v>
      </c>
      <c r="J13" s="9">
        <f t="shared" si="0"/>
        <v>100</v>
      </c>
      <c r="K13" s="9">
        <v>50000000</v>
      </c>
      <c r="L13" s="9">
        <v>1672449.7</v>
      </c>
      <c r="M13" s="9">
        <f t="shared" si="1"/>
        <v>3.3448993999999996</v>
      </c>
      <c r="N13" s="9"/>
      <c r="O13" s="9"/>
      <c r="P13" s="9">
        <f t="shared" si="2"/>
        <v>0</v>
      </c>
      <c r="Q13" s="9"/>
      <c r="R13" s="9"/>
      <c r="S13" s="9">
        <f t="shared" si="3"/>
        <v>0</v>
      </c>
      <c r="T13" s="9">
        <v>15936480</v>
      </c>
      <c r="U13" s="9">
        <v>9229898.75</v>
      </c>
      <c r="V13" s="9">
        <f t="shared" si="4"/>
        <v>57.916796871078176</v>
      </c>
      <c r="W13" s="9"/>
      <c r="X13" s="9"/>
      <c r="Y13" s="9">
        <f t="shared" si="5"/>
        <v>0</v>
      </c>
      <c r="Z13" s="9"/>
      <c r="AA13" s="9"/>
      <c r="AB13" s="9">
        <f t="shared" si="6"/>
        <v>0</v>
      </c>
      <c r="AC13" s="9"/>
      <c r="AD13" s="9"/>
      <c r="AE13" s="9">
        <f t="shared" si="7"/>
        <v>0</v>
      </c>
      <c r="AF13" s="9"/>
      <c r="AG13" s="9"/>
      <c r="AH13" s="9">
        <f t="shared" si="8"/>
        <v>0</v>
      </c>
      <c r="AI13" s="9">
        <f t="shared" si="9"/>
        <v>66063780</v>
      </c>
      <c r="AJ13" s="9">
        <f t="shared" si="11"/>
        <v>11029648.45</v>
      </c>
      <c r="AK13" s="9">
        <f t="shared" si="10"/>
        <v>16.69545468031045</v>
      </c>
    </row>
    <row r="14" spans="1:37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9">
        <v>14270548.47</v>
      </c>
      <c r="I14" s="9">
        <v>130200</v>
      </c>
      <c r="J14" s="9">
        <f t="shared" si="0"/>
        <v>0.9123685769591167</v>
      </c>
      <c r="K14" s="9"/>
      <c r="L14" s="9"/>
      <c r="M14" s="9">
        <f t="shared" si="1"/>
        <v>0</v>
      </c>
      <c r="N14" s="9"/>
      <c r="O14" s="9"/>
      <c r="P14" s="9">
        <f t="shared" si="2"/>
        <v>0</v>
      </c>
      <c r="Q14" s="9"/>
      <c r="R14" s="9"/>
      <c r="S14" s="9">
        <f t="shared" si="3"/>
        <v>0</v>
      </c>
      <c r="T14" s="9">
        <v>4765320</v>
      </c>
      <c r="U14" s="9">
        <v>2803072.17</v>
      </c>
      <c r="V14" s="9">
        <f t="shared" si="4"/>
        <v>58.82232819621767</v>
      </c>
      <c r="W14" s="9"/>
      <c r="X14" s="9"/>
      <c r="Y14" s="9">
        <f t="shared" si="5"/>
        <v>0</v>
      </c>
      <c r="Z14" s="9"/>
      <c r="AA14" s="9"/>
      <c r="AB14" s="9">
        <f t="shared" si="6"/>
        <v>0</v>
      </c>
      <c r="AC14" s="9"/>
      <c r="AD14" s="9"/>
      <c r="AE14" s="9">
        <f t="shared" si="7"/>
        <v>0</v>
      </c>
      <c r="AF14" s="9"/>
      <c r="AG14" s="9"/>
      <c r="AH14" s="9">
        <f t="shared" si="8"/>
        <v>0</v>
      </c>
      <c r="AI14" s="9">
        <f t="shared" si="9"/>
        <v>19035868.47</v>
      </c>
      <c r="AJ14" s="9">
        <f t="shared" si="11"/>
        <v>2933272.17</v>
      </c>
      <c r="AK14" s="9">
        <f t="shared" si="10"/>
        <v>15.409184900719165</v>
      </c>
    </row>
    <row r="15" spans="1:37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9">
        <v>18130200</v>
      </c>
      <c r="I15" s="9">
        <v>130200</v>
      </c>
      <c r="J15" s="9">
        <f t="shared" si="0"/>
        <v>0.7181387960419631</v>
      </c>
      <c r="K15" s="9"/>
      <c r="L15" s="9"/>
      <c r="M15" s="9">
        <f t="shared" si="1"/>
        <v>0</v>
      </c>
      <c r="N15" s="9"/>
      <c r="O15" s="9"/>
      <c r="P15" s="9">
        <f t="shared" si="2"/>
        <v>0</v>
      </c>
      <c r="Q15" s="9"/>
      <c r="R15" s="9"/>
      <c r="S15" s="9">
        <f t="shared" si="3"/>
        <v>0</v>
      </c>
      <c r="T15" s="9">
        <v>17342640</v>
      </c>
      <c r="U15" s="9">
        <v>11033415.07</v>
      </c>
      <c r="V15" s="9">
        <f t="shared" si="4"/>
        <v>63.62015858023923</v>
      </c>
      <c r="W15" s="9"/>
      <c r="X15" s="9"/>
      <c r="Y15" s="9">
        <f t="shared" si="5"/>
        <v>0</v>
      </c>
      <c r="Z15" s="9"/>
      <c r="AA15" s="9"/>
      <c r="AB15" s="9">
        <f t="shared" si="6"/>
        <v>0</v>
      </c>
      <c r="AC15" s="9"/>
      <c r="AD15" s="9"/>
      <c r="AE15" s="9">
        <f t="shared" si="7"/>
        <v>0</v>
      </c>
      <c r="AF15" s="9">
        <v>2000000</v>
      </c>
      <c r="AG15" s="9">
        <v>2000000</v>
      </c>
      <c r="AH15" s="9">
        <f t="shared" si="8"/>
        <v>100</v>
      </c>
      <c r="AI15" s="9">
        <f t="shared" si="9"/>
        <v>37472840</v>
      </c>
      <c r="AJ15" s="9">
        <f t="shared" si="11"/>
        <v>13163615.07</v>
      </c>
      <c r="AK15" s="9">
        <f>AJ15/AI15*100</f>
        <v>35.12841586066068</v>
      </c>
    </row>
    <row r="16" spans="1:37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9">
        <v>40127300</v>
      </c>
      <c r="I16" s="9">
        <v>127300</v>
      </c>
      <c r="J16" s="9">
        <f t="shared" si="0"/>
        <v>0.31724038248274866</v>
      </c>
      <c r="K16" s="9"/>
      <c r="L16" s="9"/>
      <c r="M16" s="9">
        <f t="shared" si="1"/>
        <v>0</v>
      </c>
      <c r="N16" s="9"/>
      <c r="O16" s="9"/>
      <c r="P16" s="9">
        <f t="shared" si="2"/>
        <v>0</v>
      </c>
      <c r="Q16" s="9">
        <v>134843251.07</v>
      </c>
      <c r="R16" s="9">
        <v>0</v>
      </c>
      <c r="S16" s="9">
        <f t="shared" si="3"/>
        <v>0</v>
      </c>
      <c r="T16" s="9">
        <v>23436000</v>
      </c>
      <c r="U16" s="9">
        <v>15217601.51</v>
      </c>
      <c r="V16" s="9">
        <f t="shared" si="4"/>
        <v>64.93258879501622</v>
      </c>
      <c r="W16" s="9"/>
      <c r="X16" s="9"/>
      <c r="Y16" s="9">
        <f t="shared" si="5"/>
        <v>0</v>
      </c>
      <c r="Z16" s="9"/>
      <c r="AA16" s="9"/>
      <c r="AB16" s="9">
        <f t="shared" si="6"/>
        <v>0</v>
      </c>
      <c r="AC16" s="9"/>
      <c r="AD16" s="9"/>
      <c r="AE16" s="9">
        <f t="shared" si="7"/>
        <v>0</v>
      </c>
      <c r="AF16" s="9"/>
      <c r="AG16" s="9"/>
      <c r="AH16" s="9">
        <f t="shared" si="8"/>
        <v>0</v>
      </c>
      <c r="AI16" s="9">
        <f t="shared" si="9"/>
        <v>198406551.07</v>
      </c>
      <c r="AJ16" s="9">
        <f t="shared" si="11"/>
        <v>15344901.51</v>
      </c>
      <c r="AK16" s="9">
        <f t="shared" si="10"/>
        <v>7.734069982692331</v>
      </c>
    </row>
    <row r="17" spans="1:37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9">
        <v>10130200</v>
      </c>
      <c r="I17" s="9">
        <v>130200</v>
      </c>
      <c r="J17" s="9">
        <f t="shared" si="0"/>
        <v>1.2852658387790963</v>
      </c>
      <c r="K17" s="9"/>
      <c r="L17" s="9"/>
      <c r="M17" s="9">
        <f t="shared" si="1"/>
        <v>0</v>
      </c>
      <c r="N17" s="9"/>
      <c r="O17" s="9"/>
      <c r="P17" s="9">
        <f t="shared" si="2"/>
        <v>0</v>
      </c>
      <c r="Q17" s="9"/>
      <c r="R17" s="9"/>
      <c r="S17" s="9">
        <f t="shared" si="3"/>
        <v>0</v>
      </c>
      <c r="T17" s="9">
        <v>7733880</v>
      </c>
      <c r="U17" s="9">
        <v>4207342.65</v>
      </c>
      <c r="V17" s="9">
        <f t="shared" si="4"/>
        <v>54.40144726838275</v>
      </c>
      <c r="W17" s="9"/>
      <c r="X17" s="9"/>
      <c r="Y17" s="9">
        <f t="shared" si="5"/>
        <v>0</v>
      </c>
      <c r="Z17" s="9"/>
      <c r="AA17" s="9"/>
      <c r="AB17" s="9">
        <f t="shared" si="6"/>
        <v>0</v>
      </c>
      <c r="AC17" s="9"/>
      <c r="AD17" s="9"/>
      <c r="AE17" s="9">
        <f t="shared" si="7"/>
        <v>0</v>
      </c>
      <c r="AF17" s="9"/>
      <c r="AG17" s="9"/>
      <c r="AH17" s="9">
        <f t="shared" si="8"/>
        <v>0</v>
      </c>
      <c r="AI17" s="9">
        <f t="shared" si="9"/>
        <v>17864080</v>
      </c>
      <c r="AJ17" s="9">
        <f t="shared" si="11"/>
        <v>4337542.65</v>
      </c>
      <c r="AK17" s="9">
        <f t="shared" si="10"/>
        <v>24.28080623239484</v>
      </c>
    </row>
    <row r="18" spans="1:37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9">
        <v>130200</v>
      </c>
      <c r="I18" s="9">
        <v>130200</v>
      </c>
      <c r="J18" s="9">
        <f t="shared" si="0"/>
        <v>100</v>
      </c>
      <c r="K18" s="9"/>
      <c r="L18" s="9"/>
      <c r="M18" s="9">
        <f t="shared" si="1"/>
        <v>0</v>
      </c>
      <c r="N18" s="9"/>
      <c r="O18" s="9"/>
      <c r="P18" s="9">
        <f t="shared" si="2"/>
        <v>0</v>
      </c>
      <c r="Q18" s="9"/>
      <c r="R18" s="9"/>
      <c r="S18" s="9">
        <f t="shared" si="3"/>
        <v>0</v>
      </c>
      <c r="T18" s="9">
        <v>6249600</v>
      </c>
      <c r="U18" s="9">
        <v>4182012.97</v>
      </c>
      <c r="V18" s="9">
        <f t="shared" si="4"/>
        <v>66.91649017537122</v>
      </c>
      <c r="W18" s="9"/>
      <c r="X18" s="9"/>
      <c r="Y18" s="9">
        <f t="shared" si="5"/>
        <v>0</v>
      </c>
      <c r="Z18" s="9"/>
      <c r="AA18" s="9"/>
      <c r="AB18" s="9">
        <f t="shared" si="6"/>
        <v>0</v>
      </c>
      <c r="AC18" s="9"/>
      <c r="AD18" s="9"/>
      <c r="AE18" s="9">
        <f t="shared" si="7"/>
        <v>0</v>
      </c>
      <c r="AF18" s="9"/>
      <c r="AG18" s="9"/>
      <c r="AH18" s="9">
        <f t="shared" si="8"/>
        <v>0</v>
      </c>
      <c r="AI18" s="9">
        <f t="shared" si="9"/>
        <v>6379800</v>
      </c>
      <c r="AJ18" s="9">
        <f t="shared" si="11"/>
        <v>4312212.970000001</v>
      </c>
      <c r="AK18" s="9">
        <f t="shared" si="10"/>
        <v>67.59166384526162</v>
      </c>
    </row>
    <row r="19" spans="1:37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9">
        <v>7506820</v>
      </c>
      <c r="I19" s="9">
        <v>127300</v>
      </c>
      <c r="J19" s="9">
        <f t="shared" si="0"/>
        <v>1.6957912937835193</v>
      </c>
      <c r="K19" s="9"/>
      <c r="L19" s="9"/>
      <c r="M19" s="9">
        <f t="shared" si="1"/>
        <v>0</v>
      </c>
      <c r="N19" s="9"/>
      <c r="O19" s="9"/>
      <c r="P19" s="9">
        <f t="shared" si="2"/>
        <v>0</v>
      </c>
      <c r="Q19" s="9"/>
      <c r="R19" s="9"/>
      <c r="S19" s="9">
        <f t="shared" si="3"/>
        <v>0</v>
      </c>
      <c r="T19" s="9">
        <v>4452840</v>
      </c>
      <c r="U19" s="9">
        <v>2989811.49</v>
      </c>
      <c r="V19" s="9">
        <f t="shared" si="4"/>
        <v>67.14392365321908</v>
      </c>
      <c r="W19" s="9"/>
      <c r="X19" s="9"/>
      <c r="Y19" s="9">
        <f t="shared" si="5"/>
        <v>0</v>
      </c>
      <c r="Z19" s="9"/>
      <c r="AA19" s="9"/>
      <c r="AB19" s="9">
        <f t="shared" si="6"/>
        <v>0</v>
      </c>
      <c r="AC19" s="9"/>
      <c r="AD19" s="9"/>
      <c r="AE19" s="9">
        <f t="shared" si="7"/>
        <v>0</v>
      </c>
      <c r="AF19" s="9"/>
      <c r="AG19" s="9"/>
      <c r="AH19" s="9">
        <f t="shared" si="8"/>
        <v>0</v>
      </c>
      <c r="AI19" s="9">
        <f t="shared" si="9"/>
        <v>11959660</v>
      </c>
      <c r="AJ19" s="9">
        <f t="shared" si="11"/>
        <v>3117111.49</v>
      </c>
      <c r="AK19" s="9">
        <f t="shared" si="10"/>
        <v>26.06354603726193</v>
      </c>
    </row>
    <row r="20" spans="1:37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9">
        <v>10130200</v>
      </c>
      <c r="I20" s="9">
        <v>130200</v>
      </c>
      <c r="J20" s="9">
        <f t="shared" si="0"/>
        <v>1.2852658387790963</v>
      </c>
      <c r="K20" s="9"/>
      <c r="L20" s="9"/>
      <c r="M20" s="9">
        <f t="shared" si="1"/>
        <v>0</v>
      </c>
      <c r="N20" s="9"/>
      <c r="O20" s="9"/>
      <c r="P20" s="9">
        <f t="shared" si="2"/>
        <v>0</v>
      </c>
      <c r="Q20" s="9">
        <v>35696832.17</v>
      </c>
      <c r="R20" s="9">
        <v>0</v>
      </c>
      <c r="S20" s="9">
        <f t="shared" si="3"/>
        <v>0</v>
      </c>
      <c r="T20" s="9">
        <v>7812000</v>
      </c>
      <c r="U20" s="9">
        <v>4917856.37</v>
      </c>
      <c r="V20" s="9">
        <f t="shared" si="4"/>
        <v>62.952590501792116</v>
      </c>
      <c r="W20" s="9"/>
      <c r="X20" s="9"/>
      <c r="Y20" s="9">
        <f t="shared" si="5"/>
        <v>0</v>
      </c>
      <c r="Z20" s="9"/>
      <c r="AA20" s="9"/>
      <c r="AB20" s="9">
        <f t="shared" si="6"/>
        <v>0</v>
      </c>
      <c r="AC20" s="9"/>
      <c r="AD20" s="9"/>
      <c r="AE20" s="9">
        <f t="shared" si="7"/>
        <v>0</v>
      </c>
      <c r="AF20" s="9"/>
      <c r="AG20" s="9"/>
      <c r="AH20" s="9">
        <f t="shared" si="8"/>
        <v>0</v>
      </c>
      <c r="AI20" s="9">
        <f t="shared" si="9"/>
        <v>53639032.17</v>
      </c>
      <c r="AJ20" s="9">
        <f t="shared" si="11"/>
        <v>5048056.37</v>
      </c>
      <c r="AK20" s="9">
        <f t="shared" si="10"/>
        <v>9.41116229316186</v>
      </c>
    </row>
    <row r="21" spans="1:37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9">
        <v>15002957.6</v>
      </c>
      <c r="I21" s="9">
        <v>4177804.34</v>
      </c>
      <c r="J21" s="9">
        <f t="shared" si="0"/>
        <v>27.846538338547326</v>
      </c>
      <c r="K21" s="9"/>
      <c r="L21" s="9"/>
      <c r="M21" s="9">
        <f t="shared" si="1"/>
        <v>0</v>
      </c>
      <c r="N21" s="9"/>
      <c r="O21" s="9"/>
      <c r="P21" s="9">
        <f t="shared" si="2"/>
        <v>0</v>
      </c>
      <c r="Q21" s="9"/>
      <c r="R21" s="9"/>
      <c r="S21" s="9">
        <f t="shared" si="3"/>
        <v>0</v>
      </c>
      <c r="T21" s="9">
        <v>3281040</v>
      </c>
      <c r="U21" s="9">
        <v>2190710.74</v>
      </c>
      <c r="V21" s="9">
        <f t="shared" si="4"/>
        <v>66.76879099309976</v>
      </c>
      <c r="W21" s="9"/>
      <c r="X21" s="9"/>
      <c r="Y21" s="9">
        <f t="shared" si="5"/>
        <v>0</v>
      </c>
      <c r="Z21" s="9"/>
      <c r="AA21" s="9"/>
      <c r="AB21" s="9">
        <f t="shared" si="6"/>
        <v>0</v>
      </c>
      <c r="AC21" s="9"/>
      <c r="AD21" s="9"/>
      <c r="AE21" s="9">
        <f t="shared" si="7"/>
        <v>0</v>
      </c>
      <c r="AF21" s="9"/>
      <c r="AG21" s="9"/>
      <c r="AH21" s="9">
        <f t="shared" si="8"/>
        <v>0</v>
      </c>
      <c r="AI21" s="9">
        <f t="shared" si="9"/>
        <v>18283997.6</v>
      </c>
      <c r="AJ21" s="9">
        <f t="shared" si="11"/>
        <v>6368515.08</v>
      </c>
      <c r="AK21" s="9">
        <f t="shared" si="10"/>
        <v>34.831086829720434</v>
      </c>
    </row>
    <row r="22" spans="1:37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9">
        <v>227300</v>
      </c>
      <c r="I22" s="9">
        <v>127300</v>
      </c>
      <c r="J22" s="9">
        <f t="shared" si="0"/>
        <v>56.005279366476024</v>
      </c>
      <c r="K22" s="9"/>
      <c r="L22" s="9"/>
      <c r="M22" s="9">
        <f t="shared" si="1"/>
        <v>0</v>
      </c>
      <c r="N22" s="9"/>
      <c r="O22" s="9"/>
      <c r="P22" s="9">
        <f t="shared" si="2"/>
        <v>0</v>
      </c>
      <c r="Q22" s="9"/>
      <c r="R22" s="9"/>
      <c r="S22" s="9">
        <f t="shared" si="3"/>
        <v>0</v>
      </c>
      <c r="T22" s="9">
        <v>11952360</v>
      </c>
      <c r="U22" s="9">
        <v>7154285.38</v>
      </c>
      <c r="V22" s="9">
        <f t="shared" si="4"/>
        <v>59.85667583640386</v>
      </c>
      <c r="W22" s="9"/>
      <c r="X22" s="9"/>
      <c r="Y22" s="9">
        <f t="shared" si="5"/>
        <v>0</v>
      </c>
      <c r="Z22" s="9"/>
      <c r="AA22" s="9"/>
      <c r="AB22" s="9">
        <f t="shared" si="6"/>
        <v>0</v>
      </c>
      <c r="AC22" s="9"/>
      <c r="AD22" s="9"/>
      <c r="AE22" s="9">
        <f t="shared" si="7"/>
        <v>0</v>
      </c>
      <c r="AF22" s="9"/>
      <c r="AG22" s="9"/>
      <c r="AH22" s="9">
        <f t="shared" si="8"/>
        <v>0</v>
      </c>
      <c r="AI22" s="9">
        <f t="shared" si="9"/>
        <v>12179660</v>
      </c>
      <c r="AJ22" s="9">
        <f t="shared" si="11"/>
        <v>7281585.38</v>
      </c>
      <c r="AK22" s="9">
        <f t="shared" si="10"/>
        <v>59.78480006831061</v>
      </c>
    </row>
    <row r="23" spans="1:37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9">
        <v>11091933</v>
      </c>
      <c r="I23" s="9">
        <v>130200</v>
      </c>
      <c r="J23" s="9">
        <f t="shared" si="0"/>
        <v>1.173826058992603</v>
      </c>
      <c r="K23" s="9"/>
      <c r="L23" s="9"/>
      <c r="M23" s="9">
        <f t="shared" si="1"/>
        <v>0</v>
      </c>
      <c r="N23" s="9"/>
      <c r="O23" s="9"/>
      <c r="P23" s="9">
        <f t="shared" si="2"/>
        <v>0</v>
      </c>
      <c r="Q23" s="9"/>
      <c r="R23" s="9"/>
      <c r="S23" s="9">
        <f t="shared" si="3"/>
        <v>0</v>
      </c>
      <c r="T23" s="9">
        <v>6640200</v>
      </c>
      <c r="U23" s="9">
        <v>4200073.8</v>
      </c>
      <c r="V23" s="9">
        <f t="shared" si="4"/>
        <v>63.25221830667751</v>
      </c>
      <c r="W23" s="9"/>
      <c r="X23" s="9"/>
      <c r="Y23" s="9">
        <f t="shared" si="5"/>
        <v>0</v>
      </c>
      <c r="Z23" s="9"/>
      <c r="AA23" s="9"/>
      <c r="AB23" s="9">
        <f t="shared" si="6"/>
        <v>0</v>
      </c>
      <c r="AC23" s="9"/>
      <c r="AD23" s="9"/>
      <c r="AE23" s="9">
        <f t="shared" si="7"/>
        <v>0</v>
      </c>
      <c r="AF23" s="9"/>
      <c r="AG23" s="9"/>
      <c r="AH23" s="9">
        <f t="shared" si="8"/>
        <v>0</v>
      </c>
      <c r="AI23" s="9">
        <f t="shared" si="9"/>
        <v>17732133</v>
      </c>
      <c r="AJ23" s="9">
        <f t="shared" si="11"/>
        <v>4330273.8</v>
      </c>
      <c r="AK23" s="9">
        <f t="shared" si="10"/>
        <v>24.42049019145074</v>
      </c>
    </row>
    <row r="24" spans="1:37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9">
        <v>128406</v>
      </c>
      <c r="I24" s="9">
        <v>128406</v>
      </c>
      <c r="J24" s="9">
        <f t="shared" si="0"/>
        <v>100</v>
      </c>
      <c r="K24" s="9"/>
      <c r="L24" s="9"/>
      <c r="M24" s="9">
        <f t="shared" si="1"/>
        <v>0</v>
      </c>
      <c r="N24" s="9"/>
      <c r="O24" s="9"/>
      <c r="P24" s="9">
        <f t="shared" si="2"/>
        <v>0</v>
      </c>
      <c r="Q24" s="9"/>
      <c r="R24" s="9"/>
      <c r="S24" s="9">
        <f t="shared" si="3"/>
        <v>0</v>
      </c>
      <c r="T24" s="9">
        <v>3124800</v>
      </c>
      <c r="U24" s="9">
        <v>2199624.36</v>
      </c>
      <c r="V24" s="9">
        <f t="shared" si="4"/>
        <v>70.3924846390169</v>
      </c>
      <c r="W24" s="9"/>
      <c r="X24" s="9"/>
      <c r="Y24" s="9">
        <f t="shared" si="5"/>
        <v>0</v>
      </c>
      <c r="Z24" s="9"/>
      <c r="AA24" s="9"/>
      <c r="AB24" s="9">
        <f t="shared" si="6"/>
        <v>0</v>
      </c>
      <c r="AC24" s="9"/>
      <c r="AD24" s="9"/>
      <c r="AE24" s="9">
        <f t="shared" si="7"/>
        <v>0</v>
      </c>
      <c r="AF24" s="9">
        <v>2000000</v>
      </c>
      <c r="AG24" s="9">
        <v>2000000</v>
      </c>
      <c r="AH24" s="9">
        <f t="shared" si="8"/>
        <v>100</v>
      </c>
      <c r="AI24" s="9">
        <f t="shared" si="9"/>
        <v>5253206</v>
      </c>
      <c r="AJ24" s="9">
        <f t="shared" si="11"/>
        <v>4328030.359999999</v>
      </c>
      <c r="AK24" s="9">
        <f t="shared" si="10"/>
        <v>82.3883616975995</v>
      </c>
    </row>
    <row r="25" spans="1:37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9">
        <v>129544</v>
      </c>
      <c r="I25" s="9">
        <v>129544</v>
      </c>
      <c r="J25" s="9">
        <f t="shared" si="0"/>
        <v>100</v>
      </c>
      <c r="K25" s="9"/>
      <c r="L25" s="9"/>
      <c r="M25" s="9">
        <f t="shared" si="1"/>
        <v>0</v>
      </c>
      <c r="N25" s="9"/>
      <c r="O25" s="9"/>
      <c r="P25" s="9">
        <f t="shared" si="2"/>
        <v>0</v>
      </c>
      <c r="Q25" s="9">
        <v>8000000</v>
      </c>
      <c r="R25" s="9">
        <v>0</v>
      </c>
      <c r="S25" s="9">
        <f t="shared" si="3"/>
        <v>0</v>
      </c>
      <c r="T25" s="9">
        <v>10624320</v>
      </c>
      <c r="U25" s="9">
        <v>6323732.74</v>
      </c>
      <c r="V25" s="9">
        <f t="shared" si="4"/>
        <v>59.52129397457908</v>
      </c>
      <c r="W25" s="9"/>
      <c r="X25" s="9"/>
      <c r="Y25" s="9">
        <f t="shared" si="5"/>
        <v>0</v>
      </c>
      <c r="Z25" s="9"/>
      <c r="AA25" s="9"/>
      <c r="AB25" s="9">
        <f t="shared" si="6"/>
        <v>0</v>
      </c>
      <c r="AC25" s="9"/>
      <c r="AD25" s="9"/>
      <c r="AE25" s="9">
        <f t="shared" si="7"/>
        <v>0</v>
      </c>
      <c r="AF25" s="9"/>
      <c r="AG25" s="9"/>
      <c r="AH25" s="9">
        <f t="shared" si="8"/>
        <v>0</v>
      </c>
      <c r="AI25" s="9">
        <f t="shared" si="9"/>
        <v>18753864</v>
      </c>
      <c r="AJ25" s="9">
        <f t="shared" si="11"/>
        <v>6453276.74</v>
      </c>
      <c r="AK25" s="9">
        <f t="shared" si="10"/>
        <v>34.410384654597046</v>
      </c>
    </row>
    <row r="26" spans="1:37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9">
        <v>130200</v>
      </c>
      <c r="I26" s="9">
        <v>130200</v>
      </c>
      <c r="J26" s="9">
        <f t="shared" si="0"/>
        <v>100</v>
      </c>
      <c r="K26" s="9"/>
      <c r="L26" s="9"/>
      <c r="M26" s="9">
        <f t="shared" si="1"/>
        <v>0</v>
      </c>
      <c r="N26" s="9"/>
      <c r="O26" s="9"/>
      <c r="P26" s="9">
        <f t="shared" si="2"/>
        <v>0</v>
      </c>
      <c r="Q26" s="9"/>
      <c r="R26" s="9"/>
      <c r="S26" s="9">
        <f t="shared" si="3"/>
        <v>0</v>
      </c>
      <c r="T26" s="9">
        <v>6405840</v>
      </c>
      <c r="U26" s="9">
        <v>3657865.11</v>
      </c>
      <c r="V26" s="9">
        <f t="shared" si="4"/>
        <v>57.1020367352291</v>
      </c>
      <c r="W26" s="9"/>
      <c r="X26" s="9"/>
      <c r="Y26" s="9">
        <f t="shared" si="5"/>
        <v>0</v>
      </c>
      <c r="Z26" s="9"/>
      <c r="AA26" s="9"/>
      <c r="AB26" s="9">
        <f t="shared" si="6"/>
        <v>0</v>
      </c>
      <c r="AC26" s="9"/>
      <c r="AD26" s="9"/>
      <c r="AE26" s="9">
        <f t="shared" si="7"/>
        <v>0</v>
      </c>
      <c r="AF26" s="9"/>
      <c r="AG26" s="9"/>
      <c r="AH26" s="9">
        <f t="shared" si="8"/>
        <v>0</v>
      </c>
      <c r="AI26" s="9">
        <f t="shared" si="9"/>
        <v>6536040</v>
      </c>
      <c r="AJ26" s="9">
        <f t="shared" si="11"/>
        <v>3788065.11</v>
      </c>
      <c r="AK26" s="9">
        <f t="shared" si="10"/>
        <v>57.95657783612095</v>
      </c>
    </row>
    <row r="27" spans="1:37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9">
        <v>41040427.2</v>
      </c>
      <c r="I27" s="9">
        <v>127300</v>
      </c>
      <c r="J27" s="9">
        <f t="shared" si="0"/>
        <v>0.3101819563905514</v>
      </c>
      <c r="K27" s="9"/>
      <c r="L27" s="9"/>
      <c r="M27" s="9">
        <f t="shared" si="1"/>
        <v>0</v>
      </c>
      <c r="N27" s="9"/>
      <c r="O27" s="9"/>
      <c r="P27" s="9">
        <f t="shared" si="2"/>
        <v>0</v>
      </c>
      <c r="Q27" s="9"/>
      <c r="R27" s="9"/>
      <c r="S27" s="9">
        <f t="shared" si="3"/>
        <v>0</v>
      </c>
      <c r="T27" s="9">
        <v>7655760</v>
      </c>
      <c r="U27" s="9">
        <v>4982927.32</v>
      </c>
      <c r="V27" s="9">
        <f t="shared" si="4"/>
        <v>65.08729792992466</v>
      </c>
      <c r="W27" s="9"/>
      <c r="X27" s="9"/>
      <c r="Y27" s="9">
        <f t="shared" si="5"/>
        <v>0</v>
      </c>
      <c r="Z27" s="9"/>
      <c r="AA27" s="9"/>
      <c r="AB27" s="9">
        <f t="shared" si="6"/>
        <v>0</v>
      </c>
      <c r="AC27" s="9"/>
      <c r="AD27" s="9"/>
      <c r="AE27" s="9">
        <f t="shared" si="7"/>
        <v>0</v>
      </c>
      <c r="AF27" s="9"/>
      <c r="AG27" s="9"/>
      <c r="AH27" s="9">
        <f t="shared" si="8"/>
        <v>0</v>
      </c>
      <c r="AI27" s="9">
        <f t="shared" si="9"/>
        <v>48696187.2</v>
      </c>
      <c r="AJ27" s="9">
        <f t="shared" si="11"/>
        <v>5110227.32</v>
      </c>
      <c r="AK27" s="9">
        <f t="shared" si="10"/>
        <v>10.49410151766461</v>
      </c>
    </row>
    <row r="28" spans="1:37" ht="15">
      <c r="A28" s="7" t="s">
        <v>31</v>
      </c>
      <c r="B28" s="11"/>
      <c r="C28" s="11"/>
      <c r="D28" s="9">
        <v>0</v>
      </c>
      <c r="E28" s="8"/>
      <c r="F28" s="8"/>
      <c r="G28" s="9">
        <v>0</v>
      </c>
      <c r="H28" s="9">
        <v>40006211.63</v>
      </c>
      <c r="I28" s="9">
        <v>24466873.63</v>
      </c>
      <c r="J28" s="9">
        <f>IF(H28=0,0,I28/H28*100)</f>
        <v>61.15768685194048</v>
      </c>
      <c r="K28" s="9"/>
      <c r="L28" s="9"/>
      <c r="M28" s="9">
        <f>IF(K28=0,0,L28/K28*100)</f>
        <v>0</v>
      </c>
      <c r="N28" s="9"/>
      <c r="O28" s="9"/>
      <c r="P28" s="9">
        <f>IF(N28=0,0,O28/N28*100)</f>
        <v>0</v>
      </c>
      <c r="Q28" s="9">
        <v>102794491.03999999</v>
      </c>
      <c r="R28" s="9">
        <v>0</v>
      </c>
      <c r="S28" s="9">
        <f>IF(Q28=0,0,R28/Q28*100)</f>
        <v>0</v>
      </c>
      <c r="T28" s="9">
        <v>39684960</v>
      </c>
      <c r="U28" s="9">
        <v>24776804.2</v>
      </c>
      <c r="V28" s="9">
        <f>IF(T28=0,0,U28/T28*100)</f>
        <v>62.43373862541376</v>
      </c>
      <c r="W28" s="9"/>
      <c r="X28" s="9"/>
      <c r="Y28" s="9">
        <f>IF(W28=0,0,X28/W28*100)</f>
        <v>0</v>
      </c>
      <c r="Z28" s="9"/>
      <c r="AA28" s="9"/>
      <c r="AB28" s="9">
        <f>IF(Z28=0,0,AA28/Z28*100)</f>
        <v>0</v>
      </c>
      <c r="AC28" s="9"/>
      <c r="AD28" s="9"/>
      <c r="AE28" s="9">
        <f>IF(AC28=0,0,AD28/AC28*100)</f>
        <v>0</v>
      </c>
      <c r="AF28" s="9"/>
      <c r="AG28" s="9"/>
      <c r="AH28" s="9">
        <f>IF(AF28=0,0,AG28/AF28*100)</f>
        <v>0</v>
      </c>
      <c r="AI28" s="9">
        <f t="shared" si="9"/>
        <v>182485662.67</v>
      </c>
      <c r="AJ28" s="9">
        <f t="shared" si="11"/>
        <v>49243677.83</v>
      </c>
      <c r="AK28" s="9">
        <f t="shared" si="10"/>
        <v>26.984957124577157</v>
      </c>
    </row>
    <row r="29" spans="1:37" ht="15">
      <c r="A29" s="7" t="s">
        <v>30</v>
      </c>
      <c r="B29" s="8"/>
      <c r="C29" s="8"/>
      <c r="D29" s="9">
        <v>0</v>
      </c>
      <c r="E29" s="8"/>
      <c r="F29" s="8"/>
      <c r="G29" s="9">
        <v>0</v>
      </c>
      <c r="H29" s="9">
        <v>130924286.85</v>
      </c>
      <c r="I29" s="9">
        <v>55192368.82</v>
      </c>
      <c r="J29" s="9">
        <f t="shared" si="0"/>
        <v>42.15594382670491</v>
      </c>
      <c r="K29" s="9"/>
      <c r="L29" s="9"/>
      <c r="M29" s="9">
        <f t="shared" si="1"/>
        <v>0</v>
      </c>
      <c r="N29" s="9">
        <v>26517147.31</v>
      </c>
      <c r="O29" s="9">
        <v>12224513.05</v>
      </c>
      <c r="P29" s="9">
        <f t="shared" si="2"/>
        <v>46.10040781192916</v>
      </c>
      <c r="Q29" s="9">
        <v>153914784.27</v>
      </c>
      <c r="R29" s="9">
        <v>92878313.79</v>
      </c>
      <c r="S29" s="9">
        <f t="shared" si="3"/>
        <v>60.34398464742103</v>
      </c>
      <c r="T29" s="9">
        <v>114523920</v>
      </c>
      <c r="U29" s="9">
        <v>70099510.97</v>
      </c>
      <c r="V29" s="9">
        <f t="shared" si="4"/>
        <v>61.209493152172925</v>
      </c>
      <c r="W29" s="9"/>
      <c r="X29" s="9"/>
      <c r="Y29" s="9">
        <f>IF(W29=0,0,X29/W29*100)</f>
        <v>0</v>
      </c>
      <c r="Z29" s="9"/>
      <c r="AA29" s="9"/>
      <c r="AB29" s="9">
        <f>IF(Z29=0,0,AA29/Z29*100)</f>
        <v>0</v>
      </c>
      <c r="AC29" s="9"/>
      <c r="AD29" s="9"/>
      <c r="AE29" s="9">
        <f>IF(AC29=0,0,AD29/AC29*100)</f>
        <v>0</v>
      </c>
      <c r="AF29" s="9"/>
      <c r="AG29" s="9"/>
      <c r="AH29" s="9">
        <f t="shared" si="8"/>
        <v>0</v>
      </c>
      <c r="AI29" s="9">
        <f t="shared" si="9"/>
        <v>425880138.43</v>
      </c>
      <c r="AJ29" s="9">
        <f t="shared" si="11"/>
        <v>230394706.63000003</v>
      </c>
      <c r="AK29" s="9">
        <f t="shared" si="10"/>
        <v>54.09848589778012</v>
      </c>
    </row>
    <row r="30" spans="1:37" ht="15">
      <c r="A30" s="7" t="s">
        <v>34</v>
      </c>
      <c r="B30" s="8"/>
      <c r="C30" s="8"/>
      <c r="D30" s="9"/>
      <c r="E30" s="8"/>
      <c r="F30" s="8"/>
      <c r="G30" s="9"/>
      <c r="H30" s="9">
        <v>278340905.3</v>
      </c>
      <c r="I30" s="9"/>
      <c r="J30" s="9">
        <f t="shared" si="0"/>
        <v>0</v>
      </c>
      <c r="K30" s="9"/>
      <c r="L30" s="9">
        <v>0</v>
      </c>
      <c r="M30" s="9">
        <f t="shared" si="1"/>
        <v>0</v>
      </c>
      <c r="N30" s="9"/>
      <c r="O30" s="9"/>
      <c r="P30" s="9">
        <f t="shared" si="2"/>
        <v>0</v>
      </c>
      <c r="Q30" s="9"/>
      <c r="R30" s="9"/>
      <c r="S30" s="9">
        <f t="shared" si="3"/>
        <v>0</v>
      </c>
      <c r="T30" s="9"/>
      <c r="U30" s="9"/>
      <c r="V30" s="9">
        <f t="shared" si="4"/>
        <v>0</v>
      </c>
      <c r="W30" s="9"/>
      <c r="X30" s="9"/>
      <c r="Y30" s="9">
        <f>IF(W30=0,0,X30/W30*100)</f>
        <v>0</v>
      </c>
      <c r="Z30" s="9">
        <v>1050000</v>
      </c>
      <c r="AA30" s="9">
        <v>0</v>
      </c>
      <c r="AB30" s="9">
        <f>IF(Z30=0,0,AA30/Z30*100)</f>
        <v>0</v>
      </c>
      <c r="AC30" s="9">
        <v>364700</v>
      </c>
      <c r="AD30" s="9">
        <v>0</v>
      </c>
      <c r="AE30" s="9">
        <f>IF(AC30=0,0,AD30/AC30*100)</f>
        <v>0</v>
      </c>
      <c r="AF30" s="9"/>
      <c r="AG30" s="9"/>
      <c r="AH30" s="9">
        <f t="shared" si="8"/>
        <v>0</v>
      </c>
      <c r="AI30" s="9">
        <f t="shared" si="9"/>
        <v>279755605.3</v>
      </c>
      <c r="AJ30" s="9">
        <f t="shared" si="11"/>
        <v>0</v>
      </c>
      <c r="AK30" s="9">
        <f t="shared" si="10"/>
        <v>0</v>
      </c>
    </row>
    <row r="31" spans="1:40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629503528.05</v>
      </c>
      <c r="I31" s="13">
        <f>SUM(I4:I30)</f>
        <v>86784291.78999999</v>
      </c>
      <c r="J31" s="13">
        <f>I31/H31*100</f>
        <v>13.786148595358933</v>
      </c>
      <c r="K31" s="14">
        <f>SUM(K4:K30)</f>
        <v>100000000</v>
      </c>
      <c r="L31" s="14">
        <f>SUM(L4:L30)</f>
        <v>51672449.7</v>
      </c>
      <c r="M31" s="13">
        <f>L31/K31*100</f>
        <v>51.6724497</v>
      </c>
      <c r="N31" s="14">
        <f>SUM(N4:N30)</f>
        <v>26517147.31</v>
      </c>
      <c r="O31" s="14">
        <f>SUM(O4:O30)</f>
        <v>12224513.05</v>
      </c>
      <c r="P31" s="13">
        <f>O31/N31*100</f>
        <v>46.10040781192916</v>
      </c>
      <c r="Q31" s="13">
        <f>SUM(Q4:Q30)</f>
        <v>495367896.89</v>
      </c>
      <c r="R31" s="13">
        <f>SUM(R4:R30)</f>
        <v>92878313.79</v>
      </c>
      <c r="S31" s="13">
        <f>R31/Q31*100</f>
        <v>18.749360702036835</v>
      </c>
      <c r="T31" s="14">
        <f>SUM(T4:T30)</f>
        <v>400286880</v>
      </c>
      <c r="U31" s="14">
        <f>SUM(U4:U30)</f>
        <v>243305812.07999998</v>
      </c>
      <c r="V31" s="13">
        <f>U31/T31*100</f>
        <v>60.78285955312849</v>
      </c>
      <c r="W31" s="14">
        <f>SUM(W4:W30)</f>
        <v>1000000</v>
      </c>
      <c r="X31" s="14">
        <f>SUM(X4:X30)</f>
        <v>1000000</v>
      </c>
      <c r="Y31" s="13">
        <f>X31/W31*100</f>
        <v>100</v>
      </c>
      <c r="Z31" s="14">
        <f>SUM(Z4:Z30)</f>
        <v>1050000</v>
      </c>
      <c r="AA31" s="14">
        <f>SUM(AA4:AA30)</f>
        <v>0</v>
      </c>
      <c r="AB31" s="13">
        <f>AA31/Z31*100</f>
        <v>0</v>
      </c>
      <c r="AC31" s="14">
        <f>SUM(AC4:AC30)</f>
        <v>364700</v>
      </c>
      <c r="AD31" s="14">
        <f>SUM(AD4:AD30)</f>
        <v>0</v>
      </c>
      <c r="AE31" s="13">
        <f>AD31/AC31*100</f>
        <v>0</v>
      </c>
      <c r="AF31" s="14">
        <f>SUM(AF4:AF30)</f>
        <v>6000000</v>
      </c>
      <c r="AG31" s="14">
        <f>SUM(AG4:AG30)</f>
        <v>6000000</v>
      </c>
      <c r="AH31" s="13">
        <f>AG31/AF31*100</f>
        <v>100</v>
      </c>
      <c r="AI31" s="13">
        <f>SUM(AI4:AI30)</f>
        <v>1660090152.25</v>
      </c>
      <c r="AJ31" s="13">
        <f>SUM(AJ4:AJ30)</f>
        <v>493865380.4100001</v>
      </c>
      <c r="AK31" s="13">
        <f t="shared" si="10"/>
        <v>29.74931088776357</v>
      </c>
      <c r="AL31" s="4"/>
      <c r="AM31" s="4"/>
      <c r="AN31" s="4"/>
    </row>
    <row r="32" spans="35:39" ht="12.75">
      <c r="AI32" s="1"/>
      <c r="AJ32" s="1"/>
      <c r="AM32" s="1"/>
    </row>
    <row r="33" s="17" customFormat="1" ht="15"/>
    <row r="34" spans="8:42" ht="12.75">
      <c r="H34" s="1"/>
      <c r="I34" s="1"/>
      <c r="K34" s="1"/>
      <c r="L34" s="1"/>
      <c r="N34" s="1"/>
      <c r="O34" s="1"/>
      <c r="Q34" s="1"/>
      <c r="R34" s="1"/>
      <c r="T34" s="1"/>
      <c r="U34" s="1"/>
      <c r="W34" s="1"/>
      <c r="X34" s="1"/>
      <c r="Z34" s="1"/>
      <c r="AA34" s="1"/>
      <c r="AC34" s="1"/>
      <c r="AD34" s="1"/>
      <c r="AF34" s="1"/>
      <c r="AG34" s="1"/>
      <c r="AI34" s="1"/>
      <c r="AJ34" s="1"/>
      <c r="AL34" s="1"/>
      <c r="AM34" s="1"/>
      <c r="AO34" s="1"/>
      <c r="AP34" s="1"/>
    </row>
    <row r="37" spans="20:21" ht="12.75">
      <c r="T37" s="15"/>
      <c r="U37" s="16"/>
    </row>
    <row r="38" spans="20:21" ht="12.75">
      <c r="T38" s="1"/>
      <c r="U38" s="1"/>
    </row>
  </sheetData>
  <sheetProtection/>
  <mergeCells count="14">
    <mergeCell ref="N2:P2"/>
    <mergeCell ref="K2:M2"/>
    <mergeCell ref="W2:Y2"/>
    <mergeCell ref="Q2:S2"/>
    <mergeCell ref="T2:V2"/>
    <mergeCell ref="AF2:AH2"/>
    <mergeCell ref="Z2:AB2"/>
    <mergeCell ref="AC2:AE2"/>
    <mergeCell ref="A1:AK1"/>
    <mergeCell ref="AI2:AK2"/>
    <mergeCell ref="A2:A3"/>
    <mergeCell ref="B2:D2"/>
    <mergeCell ref="E2:G2"/>
    <mergeCell ref="H2:J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Pirogov DV.</cp:lastModifiedBy>
  <cp:lastPrinted>2017-06-30T12:24:02Z</cp:lastPrinted>
  <dcterms:created xsi:type="dcterms:W3CDTF">2014-03-20T11:05:03Z</dcterms:created>
  <dcterms:modified xsi:type="dcterms:W3CDTF">2021-08-27T06:23:20Z</dcterms:modified>
  <cp:category/>
  <cp:version/>
  <cp:contentType/>
  <cp:contentStatus/>
</cp:coreProperties>
</file>